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1. Enero\Estados Financieros Enero 2024\Portal\"/>
    </mc:Choice>
  </mc:AlternateContent>
  <xr:revisionPtr revIDLastSave="0" documentId="13_ncr:1_{CDC4A16D-1EE2-4E09-9074-0CC2F134DBB3}" xr6:coauthVersionLast="47" xr6:coauthVersionMax="47" xr10:uidLastSave="{00000000-0000-0000-0000-000000000000}"/>
  <bookViews>
    <workbookView xWindow="28680" yWindow="-120" windowWidth="29040" windowHeight="15840" xr2:uid="{933BE138-F7BA-412F-A72B-133FBE2437C8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Financiero'!$C$6:$H$29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I20" i="1"/>
  <c r="L20" i="1"/>
  <c r="G20" i="1"/>
  <c r="J20" i="1"/>
  <c r="K19" i="1"/>
  <c r="I19" i="1"/>
  <c r="L19" i="1"/>
  <c r="G19" i="1"/>
  <c r="J19" i="1"/>
  <c r="K18" i="1"/>
  <c r="I18" i="1"/>
  <c r="L18" i="1"/>
  <c r="G18" i="1"/>
  <c r="J18" i="1"/>
  <c r="L17" i="1"/>
  <c r="K17" i="1"/>
  <c r="I17" i="1"/>
  <c r="G17" i="1"/>
  <c r="J17" i="1"/>
  <c r="K16" i="1"/>
  <c r="I16" i="1"/>
  <c r="L16" i="1"/>
  <c r="G16" i="1"/>
  <c r="J16" i="1"/>
  <c r="L15" i="1"/>
  <c r="K15" i="1"/>
  <c r="I15" i="1"/>
  <c r="G15" i="1"/>
  <c r="K11" i="1"/>
  <c r="I11" i="1"/>
  <c r="L11" i="1"/>
  <c r="G11" i="1"/>
  <c r="J11" i="1"/>
  <c r="K10" i="1"/>
  <c r="I10" i="1"/>
  <c r="L10" i="1"/>
  <c r="G10" i="1"/>
  <c r="J10" i="1"/>
  <c r="K9" i="1"/>
  <c r="I9" i="1"/>
  <c r="L9" i="1"/>
  <c r="G9" i="1"/>
  <c r="J9" i="1"/>
  <c r="K8" i="1"/>
  <c r="I8" i="1"/>
  <c r="G8" i="1"/>
  <c r="J15" i="1" l="1"/>
  <c r="J8" i="1"/>
  <c r="L8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<sst xmlns="http://schemas.openxmlformats.org/spreadsheetml/2006/main" count="25" uniqueCount="24">
  <si>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</si>
  <si>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31 de Enero de 2024 y 2023</t>
  </si>
  <si>
    <t>(Valores en RD$ pesos)</t>
  </si>
  <si>
    <t xml:space="preserve">Notas 2021 </t>
  </si>
  <si>
    <t>Diferencia</t>
  </si>
  <si>
    <t xml:space="preserve">Notas 2020 </t>
  </si>
  <si>
    <t xml:space="preserve">Ingresos    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</si>
  <si>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</si>
  <si>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</si>
  <si>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</si>
  <si>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</si>
  <si>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</si>
  <si>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</si>
  <si>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 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</si>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</sst>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3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12A23-CDF2-4291-A57C-E69D9862DB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896472</xdr:colOff>
      <xdr:row>25</xdr:row>
      <xdr:rowOff>84043</xdr:rowOff>
    </xdr:from>
    <xdr:to>
      <xdr:col>7</xdr:col>
      <xdr:colOff>497262</xdr:colOff>
      <xdr:row>34</xdr:row>
      <xdr:rowOff>142661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B4000C-C4A5-4136-BE16-FC67794C163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972" y="4314264"/>
          <a:ext cx="3971084" cy="1571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1.%20Enero\Estados%20Financieros%20Enero%202024\Estados%20Financieros%20Enero%202024-%20Definitivo.xlsx" TargetMode="External"/><Relationship Id="rId1" Type="http://schemas.openxmlformats.org/officeDocument/2006/relationships/externalLinkPath" Target="/DGA/2024/1.%20Enero/Estados%20Financieros%20Enero%202024/Estados%20Financieros%20Enero%202024-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Balanza 202401"/>
      <sheetName val="Balanza 202301"/>
      <sheetName val="Mov. AF"/>
      <sheetName val="Hoja1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12">
          <cell r="O512">
            <v>40564041.259999998</v>
          </cell>
          <cell r="Q512">
            <v>0</v>
          </cell>
        </row>
        <row r="545">
          <cell r="O545">
            <v>540320161.63999999</v>
          </cell>
          <cell r="Q545">
            <v>315527792</v>
          </cell>
        </row>
        <row r="551">
          <cell r="O551">
            <v>17616344.400000002</v>
          </cell>
          <cell r="Q551">
            <v>0</v>
          </cell>
        </row>
        <row r="567">
          <cell r="O567">
            <v>170201709.31</v>
          </cell>
          <cell r="Q567">
            <v>60147690</v>
          </cell>
        </row>
        <row r="591">
          <cell r="O591">
            <v>52301903.219999999</v>
          </cell>
          <cell r="Q591">
            <v>4752170058.2399998</v>
          </cell>
        </row>
        <row r="613">
          <cell r="O613" t="e">
            <v>#REF!</v>
          </cell>
          <cell r="Q613">
            <v>223321574.19999999</v>
          </cell>
        </row>
        <row r="676">
          <cell r="O676" t="e">
            <v>#REF!</v>
          </cell>
          <cell r="Q676">
            <v>111228071.90000002</v>
          </cell>
        </row>
        <row r="689">
          <cell r="O689" t="e">
            <v>#REF!</v>
          </cell>
          <cell r="Q689">
            <v>139589875.35999998</v>
          </cell>
        </row>
        <row r="759">
          <cell r="O759" t="e">
            <v>#REF!</v>
          </cell>
          <cell r="Q759">
            <v>79415723.620000005</v>
          </cell>
        </row>
        <row r="770">
          <cell r="O770" t="e">
            <v>#REF!</v>
          </cell>
          <cell r="Q770">
            <v>9536909</v>
          </cell>
        </row>
      </sheetData>
      <sheetData sheetId="9">
        <row r="3">
          <cell r="I3">
            <v>50000</v>
          </cell>
          <cell r="J3">
            <v>1.1000000000000001</v>
          </cell>
        </row>
        <row r="4">
          <cell r="I4">
            <v>10000</v>
          </cell>
          <cell r="J4">
            <v>1.1000000000000001</v>
          </cell>
        </row>
        <row r="5">
          <cell r="I5">
            <v>5000</v>
          </cell>
          <cell r="J5">
            <v>1.1000000000000001</v>
          </cell>
        </row>
        <row r="6">
          <cell r="I6">
            <v>45000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5000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30000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10000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5000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5000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30000</v>
          </cell>
          <cell r="J32">
            <v>1.1000000000000001</v>
          </cell>
        </row>
        <row r="33">
          <cell r="I33">
            <v>10000</v>
          </cell>
          <cell r="J33">
            <v>1.1000000000000001</v>
          </cell>
        </row>
        <row r="34">
          <cell r="I34">
            <v>5000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60000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894723151.89999998</v>
          </cell>
          <cell r="J41">
            <v>1.1000000000000001</v>
          </cell>
        </row>
        <row r="42">
          <cell r="I42">
            <v>36983295.280000001</v>
          </cell>
          <cell r="J42">
            <v>1.1000000000000001</v>
          </cell>
        </row>
        <row r="43">
          <cell r="I43">
            <v>19793307.91</v>
          </cell>
          <cell r="J43">
            <v>1.1000000000000001</v>
          </cell>
        </row>
        <row r="44">
          <cell r="I44">
            <v>57451391.200000003</v>
          </cell>
          <cell r="J44">
            <v>1.1000000000000001</v>
          </cell>
        </row>
        <row r="45">
          <cell r="I45">
            <v>1254598.55</v>
          </cell>
          <cell r="J45">
            <v>1.1000000000000001</v>
          </cell>
        </row>
        <row r="46">
          <cell r="I46">
            <v>23206351.84</v>
          </cell>
          <cell r="J46">
            <v>1.1000000000000001</v>
          </cell>
        </row>
        <row r="47">
          <cell r="I47">
            <v>1390800559.4100001</v>
          </cell>
          <cell r="J47">
            <v>1.1000000000000001</v>
          </cell>
        </row>
        <row r="48">
          <cell r="I48">
            <v>-0.03</v>
          </cell>
          <cell r="J48">
            <v>1.1000000000000001</v>
          </cell>
        </row>
        <row r="49">
          <cell r="I49">
            <v>56574669.280000001</v>
          </cell>
          <cell r="J49">
            <v>1.1000000000000001</v>
          </cell>
        </row>
        <row r="50">
          <cell r="I50">
            <v>2104835826.8499999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17556325.199999999</v>
          </cell>
          <cell r="J52">
            <v>1.1000000000000001</v>
          </cell>
        </row>
        <row r="53">
          <cell r="I53">
            <v>122647498.28</v>
          </cell>
          <cell r="J53">
            <v>1.1000000000000001</v>
          </cell>
        </row>
        <row r="54">
          <cell r="I54">
            <v>13565688.279999999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32758665.829999998</v>
          </cell>
          <cell r="J56">
            <v>1.7</v>
          </cell>
        </row>
        <row r="57">
          <cell r="I57">
            <v>1741994.48</v>
          </cell>
          <cell r="J57">
            <v>1.7</v>
          </cell>
        </row>
        <row r="58">
          <cell r="I58">
            <v>109183.7</v>
          </cell>
          <cell r="J58">
            <v>1.7</v>
          </cell>
        </row>
        <row r="59">
          <cell r="I59">
            <v>150946.01</v>
          </cell>
          <cell r="J59">
            <v>1.5</v>
          </cell>
        </row>
        <row r="60">
          <cell r="I60">
            <v>956430.47</v>
          </cell>
          <cell r="J60">
            <v>1.2</v>
          </cell>
        </row>
        <row r="61">
          <cell r="I61">
            <v>17867969.68</v>
          </cell>
          <cell r="J61">
            <v>1.2</v>
          </cell>
        </row>
        <row r="62">
          <cell r="I62">
            <v>14143012.449999999</v>
          </cell>
          <cell r="J62">
            <v>1.2</v>
          </cell>
        </row>
        <row r="63">
          <cell r="I63">
            <v>948207.5</v>
          </cell>
          <cell r="J63">
            <v>1.2</v>
          </cell>
        </row>
        <row r="64">
          <cell r="I64">
            <v>23493162.739999998</v>
          </cell>
          <cell r="J64">
            <v>1.1100000000000001</v>
          </cell>
        </row>
        <row r="65">
          <cell r="I65">
            <v>1813165.76</v>
          </cell>
          <cell r="J65">
            <v>1.2</v>
          </cell>
        </row>
        <row r="66">
          <cell r="I66">
            <v>0</v>
          </cell>
          <cell r="J66">
            <v>1.2</v>
          </cell>
        </row>
        <row r="67">
          <cell r="I67">
            <v>0</v>
          </cell>
          <cell r="J67">
            <v>1.9</v>
          </cell>
        </row>
        <row r="68">
          <cell r="I68">
            <v>0</v>
          </cell>
          <cell r="J68">
            <v>1.9</v>
          </cell>
        </row>
        <row r="69">
          <cell r="I69">
            <v>123917778.39</v>
          </cell>
          <cell r="J69">
            <v>1.9</v>
          </cell>
        </row>
        <row r="70">
          <cell r="I70">
            <v>419365551.80000001</v>
          </cell>
          <cell r="J70">
            <v>1.9</v>
          </cell>
        </row>
        <row r="71">
          <cell r="I71">
            <v>751710462.66999996</v>
          </cell>
          <cell r="J71">
            <v>1.9</v>
          </cell>
        </row>
        <row r="72">
          <cell r="I72">
            <v>2818038.83</v>
          </cell>
          <cell r="J72">
            <v>1.9</v>
          </cell>
        </row>
        <row r="73">
          <cell r="I73">
            <v>3375190.58</v>
          </cell>
          <cell r="J73">
            <v>1.9</v>
          </cell>
        </row>
        <row r="74">
          <cell r="I74">
            <v>451874421.39999998</v>
          </cell>
          <cell r="J74">
            <v>1.9</v>
          </cell>
        </row>
        <row r="75">
          <cell r="I75">
            <v>23303825.780000001</v>
          </cell>
          <cell r="J75">
            <v>1.9</v>
          </cell>
        </row>
        <row r="76">
          <cell r="I76">
            <v>332169733.05000001</v>
          </cell>
          <cell r="J76">
            <v>1.9</v>
          </cell>
        </row>
        <row r="77">
          <cell r="I77">
            <v>336052607.32999998</v>
          </cell>
          <cell r="J77">
            <v>1.9</v>
          </cell>
        </row>
        <row r="78">
          <cell r="I78">
            <v>117086396.56</v>
          </cell>
          <cell r="J78">
            <v>1.9</v>
          </cell>
        </row>
        <row r="79">
          <cell r="I79">
            <v>1149669053.6099999</v>
          </cell>
          <cell r="J79">
            <v>1.9</v>
          </cell>
        </row>
        <row r="80">
          <cell r="I80">
            <v>147306667.66999999</v>
          </cell>
          <cell r="J80">
            <v>1.9</v>
          </cell>
        </row>
        <row r="81">
          <cell r="I81">
            <v>-309637777.35000002</v>
          </cell>
          <cell r="J81">
            <v>1.9</v>
          </cell>
        </row>
        <row r="82">
          <cell r="I82">
            <v>-84338275.019999996</v>
          </cell>
          <cell r="J82">
            <v>1.9</v>
          </cell>
        </row>
        <row r="83">
          <cell r="I83">
            <v>-331836686.58999997</v>
          </cell>
          <cell r="J83">
            <v>1.9</v>
          </cell>
        </row>
        <row r="84">
          <cell r="I84">
            <v>-625137603.88999999</v>
          </cell>
          <cell r="J84">
            <v>1.9</v>
          </cell>
        </row>
        <row r="85">
          <cell r="I85">
            <v>-1958092.8</v>
          </cell>
          <cell r="J85">
            <v>1.9</v>
          </cell>
        </row>
        <row r="86">
          <cell r="I86">
            <v>-628944.29</v>
          </cell>
          <cell r="J86">
            <v>1.9</v>
          </cell>
        </row>
        <row r="87">
          <cell r="I87">
            <v>-307532097.04000002</v>
          </cell>
          <cell r="J87">
            <v>1.9</v>
          </cell>
        </row>
        <row r="88">
          <cell r="I88">
            <v>-13321763.449999999</v>
          </cell>
          <cell r="J88">
            <v>1.9</v>
          </cell>
        </row>
        <row r="89">
          <cell r="I89">
            <v>0</v>
          </cell>
          <cell r="J89">
            <v>1.9</v>
          </cell>
        </row>
        <row r="90">
          <cell r="I90">
            <v>1752116</v>
          </cell>
          <cell r="J90">
            <v>1.1100000000000001</v>
          </cell>
        </row>
        <row r="91">
          <cell r="I91">
            <v>42448628.740000002</v>
          </cell>
          <cell r="J91">
            <v>1.1100000000000001</v>
          </cell>
        </row>
        <row r="92">
          <cell r="I92">
            <v>179393962.69</v>
          </cell>
          <cell r="J92">
            <v>1.1100000000000001</v>
          </cell>
        </row>
        <row r="93">
          <cell r="I93">
            <v>0</v>
          </cell>
          <cell r="J93">
            <v>1.9</v>
          </cell>
        </row>
        <row r="94">
          <cell r="I94">
            <v>0</v>
          </cell>
          <cell r="J94">
            <v>1.2</v>
          </cell>
        </row>
        <row r="95">
          <cell r="I95">
            <v>-44478068.5</v>
          </cell>
          <cell r="J95">
            <v>2.4</v>
          </cell>
        </row>
        <row r="96">
          <cell r="I96">
            <v>-37205531.350000001</v>
          </cell>
          <cell r="J96">
            <v>2.4</v>
          </cell>
        </row>
        <row r="97">
          <cell r="I97">
            <v>-54750</v>
          </cell>
          <cell r="J97">
            <v>2.1</v>
          </cell>
        </row>
        <row r="98">
          <cell r="I98">
            <v>-1621403.76</v>
          </cell>
          <cell r="J98">
            <v>2.1</v>
          </cell>
        </row>
        <row r="99">
          <cell r="I99">
            <v>-18429.02</v>
          </cell>
          <cell r="J99">
            <v>2.4</v>
          </cell>
        </row>
        <row r="100">
          <cell r="I100">
            <v>-308812.08</v>
          </cell>
          <cell r="J100">
            <v>2.4</v>
          </cell>
        </row>
        <row r="101">
          <cell r="I101">
            <v>-87546955.959999993</v>
          </cell>
          <cell r="J101">
            <v>2.1</v>
          </cell>
        </row>
        <row r="102">
          <cell r="I102">
            <v>-1268401.8700000001</v>
          </cell>
          <cell r="J102">
            <v>2.1</v>
          </cell>
        </row>
        <row r="103">
          <cell r="I103">
            <v>-5624838.25</v>
          </cell>
          <cell r="J103">
            <v>2.1</v>
          </cell>
        </row>
        <row r="104">
          <cell r="I104">
            <v>0</v>
          </cell>
          <cell r="J104">
            <v>2.2000000000000002</v>
          </cell>
        </row>
        <row r="105">
          <cell r="I105">
            <v>-31629.58</v>
          </cell>
          <cell r="J105">
            <v>2.1</v>
          </cell>
        </row>
        <row r="106">
          <cell r="I106">
            <v>-34650.07</v>
          </cell>
          <cell r="J106">
            <v>2.1</v>
          </cell>
        </row>
        <row r="107">
          <cell r="I107">
            <v>-473315.91</v>
          </cell>
          <cell r="J107">
            <v>2.2000000000000002</v>
          </cell>
        </row>
        <row r="108">
          <cell r="I108">
            <v>-14592538.99</v>
          </cell>
          <cell r="J108">
            <v>2.2000000000000002</v>
          </cell>
        </row>
        <row r="109">
          <cell r="I109">
            <v>0</v>
          </cell>
          <cell r="J109">
            <v>2.2000000000000002</v>
          </cell>
        </row>
        <row r="110">
          <cell r="I110">
            <v>-13701003.050000001</v>
          </cell>
          <cell r="J110">
            <v>2.2000000000000002</v>
          </cell>
        </row>
        <row r="111">
          <cell r="I111">
            <v>-2772.17</v>
          </cell>
          <cell r="J111">
            <v>2.2000000000000002</v>
          </cell>
        </row>
        <row r="112">
          <cell r="I112">
            <v>-7480587.6500000004</v>
          </cell>
          <cell r="J112">
            <v>2.2000000000000002</v>
          </cell>
        </row>
        <row r="113">
          <cell r="I113">
            <v>584758.4</v>
          </cell>
          <cell r="J113">
            <v>2.2000000000000002</v>
          </cell>
        </row>
        <row r="114">
          <cell r="I114">
            <v>-34700.71</v>
          </cell>
          <cell r="J114">
            <v>2.4</v>
          </cell>
        </row>
        <row r="115">
          <cell r="I115">
            <v>0</v>
          </cell>
          <cell r="J115">
            <v>2.4</v>
          </cell>
        </row>
        <row r="116">
          <cell r="I116">
            <v>-5632145.7000000002</v>
          </cell>
          <cell r="J116">
            <v>2.4</v>
          </cell>
        </row>
        <row r="117">
          <cell r="I117">
            <v>-2342174.25</v>
          </cell>
          <cell r="J117">
            <v>2.2000000000000002</v>
          </cell>
        </row>
        <row r="118">
          <cell r="I118">
            <v>0</v>
          </cell>
          <cell r="J118">
            <v>2.2000000000000002</v>
          </cell>
        </row>
        <row r="119">
          <cell r="I119">
            <v>0</v>
          </cell>
          <cell r="J119">
            <v>2.2000000000000002</v>
          </cell>
        </row>
        <row r="120">
          <cell r="I120">
            <v>-5600344.4100000001</v>
          </cell>
          <cell r="J120">
            <v>2.1</v>
          </cell>
        </row>
        <row r="121">
          <cell r="I121">
            <v>0</v>
          </cell>
          <cell r="J121">
            <v>2.6</v>
          </cell>
        </row>
        <row r="122">
          <cell r="I122">
            <v>-271382.53999999998</v>
          </cell>
          <cell r="J122">
            <v>2.6</v>
          </cell>
        </row>
        <row r="123">
          <cell r="I123">
            <v>-226550868</v>
          </cell>
          <cell r="J123">
            <v>2.5</v>
          </cell>
        </row>
        <row r="124">
          <cell r="I124">
            <v>-218403.57</v>
          </cell>
          <cell r="J124">
            <v>2.6</v>
          </cell>
        </row>
        <row r="125">
          <cell r="I125">
            <v>-17471217.5</v>
          </cell>
          <cell r="J125">
            <v>2.6</v>
          </cell>
        </row>
        <row r="126">
          <cell r="I126">
            <v>-85108.34</v>
          </cell>
          <cell r="J126">
            <v>2.6</v>
          </cell>
        </row>
        <row r="127">
          <cell r="I127">
            <v>-122000958.79000001</v>
          </cell>
          <cell r="J127">
            <v>2.6</v>
          </cell>
        </row>
        <row r="128">
          <cell r="I128">
            <v>-646538.9</v>
          </cell>
          <cell r="J128">
            <v>2.6</v>
          </cell>
        </row>
        <row r="129">
          <cell r="I129">
            <v>-32290521.120000001</v>
          </cell>
          <cell r="J129">
            <v>2.6</v>
          </cell>
        </row>
        <row r="130">
          <cell r="I130">
            <v>-2210139.39</v>
          </cell>
          <cell r="J130">
            <v>2.6</v>
          </cell>
        </row>
        <row r="131">
          <cell r="I131">
            <v>-109183.7</v>
          </cell>
          <cell r="J131">
            <v>2.6</v>
          </cell>
        </row>
        <row r="132">
          <cell r="I132">
            <v>0</v>
          </cell>
          <cell r="J132">
            <v>2.2000000000000002</v>
          </cell>
        </row>
        <row r="133">
          <cell r="I133">
            <v>-39078078</v>
          </cell>
          <cell r="J133">
            <v>2.2999999999999998</v>
          </cell>
        </row>
        <row r="134">
          <cell r="I134">
            <v>-67239137.430000007</v>
          </cell>
          <cell r="J134">
            <v>2.2999999999999998</v>
          </cell>
        </row>
        <row r="135">
          <cell r="I135">
            <v>-2587921627.2199998</v>
          </cell>
          <cell r="J135">
            <v>3.1</v>
          </cell>
        </row>
        <row r="136">
          <cell r="I136">
            <v>-4084376476.1700001</v>
          </cell>
          <cell r="J136">
            <v>3.2</v>
          </cell>
        </row>
        <row r="137">
          <cell r="I137">
            <v>0</v>
          </cell>
          <cell r="J137" t="str">
            <v>*</v>
          </cell>
        </row>
        <row r="138">
          <cell r="I138">
            <v>-3503490</v>
          </cell>
          <cell r="J138">
            <v>4.2</v>
          </cell>
        </row>
        <row r="139">
          <cell r="I139">
            <v>-29900</v>
          </cell>
          <cell r="J139">
            <v>4.2</v>
          </cell>
        </row>
        <row r="140">
          <cell r="I140">
            <v>-12133337.199999999</v>
          </cell>
          <cell r="J140">
            <v>4.4000000000000004</v>
          </cell>
        </row>
        <row r="141">
          <cell r="I141">
            <v>-269025.67</v>
          </cell>
          <cell r="J141">
            <v>4.4000000000000004</v>
          </cell>
        </row>
        <row r="142">
          <cell r="I142">
            <v>-347921516.58999997</v>
          </cell>
          <cell r="J142">
            <v>4.0999999999999996</v>
          </cell>
        </row>
        <row r="143">
          <cell r="I143">
            <v>-1344612.13</v>
          </cell>
          <cell r="J143">
            <v>4.4000000000000004</v>
          </cell>
        </row>
        <row r="144">
          <cell r="I144">
            <v>-4742680</v>
          </cell>
          <cell r="J144">
            <v>4.2</v>
          </cell>
        </row>
        <row r="145">
          <cell r="I145">
            <v>-2716500</v>
          </cell>
          <cell r="J145">
            <v>4.2</v>
          </cell>
        </row>
        <row r="146">
          <cell r="I146">
            <v>-3719126</v>
          </cell>
          <cell r="J146">
            <v>4.2</v>
          </cell>
        </row>
        <row r="147">
          <cell r="I147">
            <v>-163785</v>
          </cell>
          <cell r="J147">
            <v>4.2</v>
          </cell>
        </row>
        <row r="148">
          <cell r="I148">
            <v>-137284</v>
          </cell>
          <cell r="J148">
            <v>4.2</v>
          </cell>
        </row>
        <row r="149">
          <cell r="I149">
            <v>-40560541.259999998</v>
          </cell>
          <cell r="J149">
            <v>4.0999999999999996</v>
          </cell>
        </row>
        <row r="150">
          <cell r="I150">
            <v>-2466480</v>
          </cell>
          <cell r="J150">
            <v>4.2</v>
          </cell>
        </row>
        <row r="151">
          <cell r="I151">
            <v>-1986241</v>
          </cell>
          <cell r="J151">
            <v>4.2</v>
          </cell>
        </row>
        <row r="152">
          <cell r="I152">
            <v>-768765.38</v>
          </cell>
          <cell r="J152">
            <v>4.2</v>
          </cell>
        </row>
        <row r="153">
          <cell r="I153">
            <v>-38288.25</v>
          </cell>
          <cell r="J153">
            <v>4.4000000000000004</v>
          </cell>
        </row>
        <row r="154">
          <cell r="I154">
            <v>-281819</v>
          </cell>
          <cell r="J154">
            <v>4.3</v>
          </cell>
        </row>
        <row r="155">
          <cell r="I155">
            <v>-1986030</v>
          </cell>
          <cell r="J155">
            <v>4.2</v>
          </cell>
        </row>
        <row r="156">
          <cell r="I156">
            <v>-9330452.5399999991</v>
          </cell>
          <cell r="J156">
            <v>4.2</v>
          </cell>
        </row>
        <row r="157">
          <cell r="I157">
            <v>-3500</v>
          </cell>
          <cell r="J157">
            <v>4.2</v>
          </cell>
        </row>
        <row r="158">
          <cell r="I158">
            <v>-439578.58</v>
          </cell>
          <cell r="J158">
            <v>4.2</v>
          </cell>
        </row>
        <row r="159">
          <cell r="I159">
            <v>-115668.81</v>
          </cell>
          <cell r="J159">
            <v>4.2</v>
          </cell>
        </row>
        <row r="160">
          <cell r="I160">
            <v>-498800</v>
          </cell>
          <cell r="J160">
            <v>4.2</v>
          </cell>
        </row>
        <row r="161">
          <cell r="I161">
            <v>-3789436.79</v>
          </cell>
          <cell r="J161">
            <v>4.2</v>
          </cell>
        </row>
        <row r="162">
          <cell r="I162">
            <v>-1905400</v>
          </cell>
          <cell r="J162">
            <v>4.2</v>
          </cell>
        </row>
        <row r="163">
          <cell r="I163">
            <v>-50000</v>
          </cell>
          <cell r="J163">
            <v>4.2</v>
          </cell>
        </row>
        <row r="164">
          <cell r="I164">
            <v>-16000</v>
          </cell>
          <cell r="J164">
            <v>4.2</v>
          </cell>
        </row>
        <row r="165">
          <cell r="I165">
            <v>-14400</v>
          </cell>
          <cell r="J165">
            <v>4.2</v>
          </cell>
        </row>
        <row r="166">
          <cell r="I166">
            <v>1059277.3799999999</v>
          </cell>
          <cell r="J166">
            <v>4.2</v>
          </cell>
        </row>
        <row r="167">
          <cell r="I167">
            <v>-640.65</v>
          </cell>
          <cell r="J167">
            <v>4.4000000000000004</v>
          </cell>
        </row>
        <row r="168">
          <cell r="I168">
            <v>-4912373.28</v>
          </cell>
          <cell r="J168">
            <v>4.4000000000000004</v>
          </cell>
        </row>
        <row r="169">
          <cell r="I169">
            <v>-268348715.38999999</v>
          </cell>
          <cell r="J169">
            <v>4.3</v>
          </cell>
        </row>
        <row r="170">
          <cell r="I170">
            <v>1995385.61</v>
          </cell>
          <cell r="J170" t="str">
            <v>*</v>
          </cell>
        </row>
        <row r="171">
          <cell r="I171">
            <v>3473290</v>
          </cell>
          <cell r="J171">
            <v>5.0999999999999996</v>
          </cell>
        </row>
        <row r="172">
          <cell r="I172">
            <v>165038159</v>
          </cell>
          <cell r="J172">
            <v>5.0999999999999996</v>
          </cell>
        </row>
        <row r="173">
          <cell r="I173">
            <v>39362571.399999999</v>
          </cell>
          <cell r="J173">
            <v>5.0999999999999996</v>
          </cell>
        </row>
        <row r="174">
          <cell r="I174">
            <v>2715113.22</v>
          </cell>
          <cell r="J174">
            <v>5.0999999999999996</v>
          </cell>
        </row>
        <row r="175">
          <cell r="I175">
            <v>9616306</v>
          </cell>
          <cell r="J175">
            <v>5.0999999999999996</v>
          </cell>
        </row>
        <row r="176">
          <cell r="I176">
            <v>105052086.34999999</v>
          </cell>
          <cell r="J176">
            <v>5.0999999999999996</v>
          </cell>
        </row>
        <row r="177">
          <cell r="I177">
            <v>19557039</v>
          </cell>
          <cell r="J177">
            <v>5.0999999999999996</v>
          </cell>
        </row>
        <row r="178">
          <cell r="I178">
            <v>7450594.9800000004</v>
          </cell>
          <cell r="J178">
            <v>5.0999999999999996</v>
          </cell>
        </row>
        <row r="179">
          <cell r="I179">
            <v>457800.16</v>
          </cell>
          <cell r="J179">
            <v>5.0999999999999996</v>
          </cell>
        </row>
        <row r="180">
          <cell r="I180">
            <v>19539039</v>
          </cell>
          <cell r="J180">
            <v>5.0999999999999996</v>
          </cell>
        </row>
        <row r="181">
          <cell r="I181">
            <v>1330335.74</v>
          </cell>
          <cell r="J181">
            <v>5.0999999999999996</v>
          </cell>
        </row>
        <row r="182">
          <cell r="I182">
            <v>2875408.27</v>
          </cell>
          <cell r="J182">
            <v>5.0999999999999996</v>
          </cell>
        </row>
        <row r="183">
          <cell r="I183">
            <v>14387562.960000001</v>
          </cell>
          <cell r="J183">
            <v>5.0999999999999996</v>
          </cell>
        </row>
        <row r="184">
          <cell r="I184">
            <v>14740936.130000001</v>
          </cell>
          <cell r="J184">
            <v>5.0999999999999996</v>
          </cell>
        </row>
        <row r="185">
          <cell r="I185">
            <v>2148472.29</v>
          </cell>
          <cell r="J185">
            <v>5.0999999999999996</v>
          </cell>
        </row>
        <row r="186">
          <cell r="I186">
            <v>3468.92</v>
          </cell>
          <cell r="J186">
            <v>5.3</v>
          </cell>
        </row>
        <row r="187">
          <cell r="I187">
            <v>4292966.25</v>
          </cell>
          <cell r="J187">
            <v>5.3</v>
          </cell>
        </row>
        <row r="188">
          <cell r="I188">
            <v>451.34</v>
          </cell>
          <cell r="J188">
            <v>5.3</v>
          </cell>
        </row>
        <row r="189">
          <cell r="I189">
            <v>5049962.4400000004</v>
          </cell>
          <cell r="J189">
            <v>5.3</v>
          </cell>
        </row>
        <row r="190">
          <cell r="I190">
            <v>6586734.9800000004</v>
          </cell>
          <cell r="J190">
            <v>5.3</v>
          </cell>
        </row>
        <row r="191">
          <cell r="I191">
            <v>36189</v>
          </cell>
          <cell r="J191">
            <v>5.3</v>
          </cell>
        </row>
        <row r="192">
          <cell r="I192">
            <v>117539.01</v>
          </cell>
          <cell r="J192">
            <v>5.3</v>
          </cell>
        </row>
        <row r="193">
          <cell r="I193">
            <v>96205</v>
          </cell>
          <cell r="J193">
            <v>5.3</v>
          </cell>
        </row>
        <row r="194">
          <cell r="I194">
            <v>226354.68</v>
          </cell>
          <cell r="J194">
            <v>5.5</v>
          </cell>
        </row>
        <row r="195">
          <cell r="I195">
            <v>10513101.4</v>
          </cell>
          <cell r="J195">
            <v>5.0999999999999996</v>
          </cell>
        </row>
        <row r="196">
          <cell r="I196">
            <v>587358.56999999995</v>
          </cell>
          <cell r="J196">
            <v>5.0999999999999996</v>
          </cell>
        </row>
        <row r="197">
          <cell r="I197">
            <v>18880</v>
          </cell>
          <cell r="J197">
            <v>5.5</v>
          </cell>
        </row>
        <row r="198">
          <cell r="I198">
            <v>587286</v>
          </cell>
          <cell r="J198">
            <v>5.5</v>
          </cell>
        </row>
        <row r="199">
          <cell r="I199">
            <v>433174.46</v>
          </cell>
          <cell r="J199">
            <v>5.5</v>
          </cell>
        </row>
        <row r="200">
          <cell r="I200">
            <v>5914814.0800000001</v>
          </cell>
          <cell r="J200">
            <v>5.5</v>
          </cell>
        </row>
        <row r="201">
          <cell r="I201">
            <v>102500</v>
          </cell>
          <cell r="J201">
            <v>5.5</v>
          </cell>
        </row>
        <row r="202">
          <cell r="I202">
            <v>890880.02</v>
          </cell>
          <cell r="J202">
            <v>5.5</v>
          </cell>
        </row>
        <row r="203">
          <cell r="I203">
            <v>7140</v>
          </cell>
          <cell r="J203">
            <v>5.5</v>
          </cell>
        </row>
        <row r="204">
          <cell r="I204">
            <v>1784050.94</v>
          </cell>
          <cell r="J204">
            <v>5.5</v>
          </cell>
        </row>
        <row r="205">
          <cell r="I205">
            <v>3716000.75</v>
          </cell>
          <cell r="J205">
            <v>5.5</v>
          </cell>
        </row>
        <row r="206">
          <cell r="I206">
            <v>602600</v>
          </cell>
          <cell r="J206">
            <v>5.5</v>
          </cell>
        </row>
        <row r="207">
          <cell r="I207">
            <v>176244.8</v>
          </cell>
          <cell r="J207">
            <v>5.5</v>
          </cell>
        </row>
        <row r="208">
          <cell r="I208">
            <v>2977994.94</v>
          </cell>
          <cell r="J208">
            <v>5.5</v>
          </cell>
        </row>
        <row r="209">
          <cell r="I209">
            <v>2515204.41</v>
          </cell>
          <cell r="J209">
            <v>5.5</v>
          </cell>
        </row>
        <row r="210">
          <cell r="I210">
            <v>9010643.3300000001</v>
          </cell>
          <cell r="J210">
            <v>5.5</v>
          </cell>
        </row>
        <row r="211">
          <cell r="I211">
            <v>366004.15</v>
          </cell>
          <cell r="J211">
            <v>5.5</v>
          </cell>
        </row>
        <row r="212">
          <cell r="I212">
            <v>129800</v>
          </cell>
          <cell r="J212">
            <v>5.5</v>
          </cell>
        </row>
        <row r="213">
          <cell r="I213">
            <v>1748433.95</v>
          </cell>
          <cell r="J213">
            <v>5.5</v>
          </cell>
        </row>
        <row r="214">
          <cell r="I214">
            <v>320370.90999999997</v>
          </cell>
          <cell r="J214">
            <v>5.5</v>
          </cell>
        </row>
        <row r="215">
          <cell r="I215">
            <v>944</v>
          </cell>
          <cell r="J215">
            <v>5.5</v>
          </cell>
        </row>
        <row r="216">
          <cell r="I216">
            <v>23608.32</v>
          </cell>
          <cell r="J216">
            <v>5.6</v>
          </cell>
        </row>
        <row r="217">
          <cell r="I217">
            <v>837662</v>
          </cell>
          <cell r="J217">
            <v>5.5</v>
          </cell>
        </row>
        <row r="218">
          <cell r="I218">
            <v>448075</v>
          </cell>
          <cell r="J218">
            <v>5.5</v>
          </cell>
        </row>
        <row r="219">
          <cell r="I219">
            <v>35728306.840000004</v>
          </cell>
          <cell r="J219">
            <v>5.5</v>
          </cell>
        </row>
        <row r="220">
          <cell r="I220">
            <v>5516480</v>
          </cell>
          <cell r="J220">
            <v>5.5</v>
          </cell>
        </row>
        <row r="221">
          <cell r="I221">
            <v>2071656.66</v>
          </cell>
          <cell r="J221">
            <v>5.5</v>
          </cell>
        </row>
        <row r="222">
          <cell r="I222">
            <v>60000</v>
          </cell>
          <cell r="J222">
            <v>5.5</v>
          </cell>
        </row>
        <row r="223">
          <cell r="I223">
            <v>834744.89</v>
          </cell>
          <cell r="J223">
            <v>5.5</v>
          </cell>
        </row>
        <row r="224">
          <cell r="I224">
            <v>19399.990000000002</v>
          </cell>
          <cell r="J224">
            <v>5.5</v>
          </cell>
        </row>
        <row r="225">
          <cell r="I225">
            <v>4736528.84</v>
          </cell>
          <cell r="J225">
            <v>5.5</v>
          </cell>
        </row>
        <row r="226">
          <cell r="I226">
            <v>4748532.4000000004</v>
          </cell>
          <cell r="J226">
            <v>5.5</v>
          </cell>
        </row>
        <row r="227">
          <cell r="I227">
            <v>243158.79</v>
          </cell>
          <cell r="J227">
            <v>5.3</v>
          </cell>
        </row>
        <row r="228">
          <cell r="I228">
            <v>1065396.28</v>
          </cell>
          <cell r="J228">
            <v>5.3</v>
          </cell>
        </row>
        <row r="229">
          <cell r="I229">
            <v>1705521.99</v>
          </cell>
          <cell r="J229">
            <v>5.3</v>
          </cell>
        </row>
        <row r="230">
          <cell r="I230">
            <v>93032.03</v>
          </cell>
          <cell r="J230">
            <v>5.3</v>
          </cell>
        </row>
        <row r="231">
          <cell r="I231">
            <v>133122.48000000001</v>
          </cell>
          <cell r="J231">
            <v>5.3</v>
          </cell>
        </row>
        <row r="232">
          <cell r="I232">
            <v>4137675.57</v>
          </cell>
          <cell r="J232">
            <v>5.3</v>
          </cell>
        </row>
        <row r="233">
          <cell r="I233">
            <v>1500000</v>
          </cell>
          <cell r="J233">
            <v>5.3</v>
          </cell>
        </row>
        <row r="234">
          <cell r="I234">
            <v>1025.0899999999999</v>
          </cell>
          <cell r="J234">
            <v>5.3</v>
          </cell>
        </row>
        <row r="235">
          <cell r="I235">
            <v>2280</v>
          </cell>
          <cell r="J235">
            <v>5.3</v>
          </cell>
        </row>
        <row r="236">
          <cell r="I236">
            <v>300</v>
          </cell>
          <cell r="J236">
            <v>5.3</v>
          </cell>
        </row>
        <row r="237">
          <cell r="I237">
            <v>143524.93</v>
          </cell>
          <cell r="J237">
            <v>5.3</v>
          </cell>
        </row>
        <row r="238">
          <cell r="I238">
            <v>1880185.82</v>
          </cell>
          <cell r="J238">
            <v>5.3</v>
          </cell>
        </row>
        <row r="239">
          <cell r="I239">
            <v>3737.34</v>
          </cell>
          <cell r="J239">
            <v>5.3</v>
          </cell>
        </row>
        <row r="240">
          <cell r="I240">
            <v>14750</v>
          </cell>
          <cell r="J240">
            <v>5.3</v>
          </cell>
        </row>
        <row r="241">
          <cell r="I241">
            <v>14653.88</v>
          </cell>
          <cell r="J241">
            <v>5.3</v>
          </cell>
        </row>
        <row r="242">
          <cell r="I242">
            <v>22770.93</v>
          </cell>
          <cell r="J242">
            <v>5.3</v>
          </cell>
        </row>
        <row r="243">
          <cell r="I243">
            <v>2000000</v>
          </cell>
          <cell r="J243">
            <v>5.3</v>
          </cell>
        </row>
        <row r="244">
          <cell r="I244">
            <v>253349.4</v>
          </cell>
          <cell r="J244">
            <v>5.3</v>
          </cell>
        </row>
        <row r="245">
          <cell r="I245">
            <v>817051.09</v>
          </cell>
          <cell r="J245">
            <v>5.3</v>
          </cell>
        </row>
        <row r="246">
          <cell r="I246">
            <v>66080</v>
          </cell>
          <cell r="J246">
            <v>5.3</v>
          </cell>
        </row>
        <row r="247">
          <cell r="I247">
            <v>723</v>
          </cell>
          <cell r="J247">
            <v>5.3</v>
          </cell>
        </row>
        <row r="248">
          <cell r="I248">
            <v>270420.07</v>
          </cell>
          <cell r="J248">
            <v>5.3</v>
          </cell>
        </row>
        <row r="249">
          <cell r="I249">
            <v>213116.68</v>
          </cell>
          <cell r="J249">
            <v>5.3</v>
          </cell>
        </row>
        <row r="250">
          <cell r="I250">
            <v>106572.71</v>
          </cell>
          <cell r="J250">
            <v>5.3</v>
          </cell>
        </row>
        <row r="251">
          <cell r="I251">
            <v>951172.31</v>
          </cell>
          <cell r="J251">
            <v>5.3</v>
          </cell>
        </row>
        <row r="252">
          <cell r="I252">
            <v>12835287.51</v>
          </cell>
          <cell r="J252">
            <v>5.5</v>
          </cell>
        </row>
        <row r="253">
          <cell r="I253">
            <v>324814.58</v>
          </cell>
          <cell r="J253">
            <v>5.5</v>
          </cell>
        </row>
        <row r="254">
          <cell r="I254">
            <v>2240480.69</v>
          </cell>
          <cell r="J254">
            <v>5.4</v>
          </cell>
        </row>
        <row r="255">
          <cell r="I255">
            <v>2237652.9300000002</v>
          </cell>
          <cell r="J255">
            <v>5.4</v>
          </cell>
        </row>
        <row r="256">
          <cell r="I256">
            <v>5662154.7999999998</v>
          </cell>
          <cell r="J256">
            <v>5.4</v>
          </cell>
        </row>
        <row r="257">
          <cell r="I257">
            <v>1916112.45</v>
          </cell>
          <cell r="J257">
            <v>5.4</v>
          </cell>
        </row>
        <row r="258">
          <cell r="I258">
            <v>18000.5</v>
          </cell>
          <cell r="J258">
            <v>5.4</v>
          </cell>
        </row>
        <row r="259">
          <cell r="I259">
            <v>144798</v>
          </cell>
          <cell r="J259">
            <v>5.4</v>
          </cell>
        </row>
        <row r="260">
          <cell r="I260">
            <v>1032591.56</v>
          </cell>
          <cell r="J260">
            <v>5.4</v>
          </cell>
        </row>
        <row r="261">
          <cell r="I261">
            <v>93485.51</v>
          </cell>
          <cell r="J261">
            <v>5.4</v>
          </cell>
        </row>
        <row r="262">
          <cell r="I262">
            <v>1995385.6</v>
          </cell>
          <cell r="J262" t="str">
            <v>*</v>
          </cell>
        </row>
        <row r="263">
          <cell r="I263">
            <v>228000</v>
          </cell>
          <cell r="J263">
            <v>5.2</v>
          </cell>
        </row>
        <row r="264">
          <cell r="I264">
            <v>212976.78</v>
          </cell>
          <cell r="J264">
            <v>5.2</v>
          </cell>
        </row>
        <row r="265">
          <cell r="I265">
            <v>472061.42</v>
          </cell>
          <cell r="J265">
            <v>5.2</v>
          </cell>
        </row>
        <row r="266">
          <cell r="I266">
            <v>0</v>
          </cell>
          <cell r="J266">
            <v>5.2</v>
          </cell>
        </row>
        <row r="267">
          <cell r="I267">
            <v>630000</v>
          </cell>
          <cell r="J267">
            <v>5.2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560C-39E5-4B8D-8546-9C161C50B3A5}">
  <sheetPr>
    <tabColor theme="9" tint="-0.499984740745262"/>
  </sheetPr>
  <dimension ref="B1:O369"/>
  <sheetViews>
    <sheetView showGridLines="0" tabSelected="1" zoomScale="136" zoomScaleNormal="136" workbookViewId="0">
      <selection activeCell="Q9" sqref="Q9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3" customWidth="1"/>
    <col min="4" max="4" width="40.42578125" style="3" customWidth="1"/>
    <col min="5" max="5" width="7" style="10" customWidth="1"/>
    <col min="6" max="6" width="16.42578125" style="3" bestFit="1" customWidth="1"/>
    <col min="7" max="7" width="1.7109375" style="3" customWidth="1"/>
    <col min="8" max="8" width="15.5703125" style="3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</row>
    <row r="2" spans="2:13" x14ac:dyDescent="0.25">
      <c r="C2" s="2" t="s">
        <v>1</v>
      </c>
      <c r="D2" s="2"/>
      <c r="E2" s="2"/>
      <c r="F2" s="2"/>
      <c r="G2" s="2"/>
      <c r="H2" s="2"/>
    </row>
    <row r="3" spans="2:13" x14ac:dyDescent="0.25">
      <c r="C3" s="2" t="s">
        <v>2</v>
      </c>
      <c r="D3" s="2"/>
      <c r="E3" s="2"/>
      <c r="F3" s="2"/>
      <c r="G3" s="2"/>
      <c r="H3" s="2"/>
    </row>
    <row r="4" spans="2:13" x14ac:dyDescent="0.25">
      <c r="D4" s="4"/>
      <c r="E4" s="5"/>
    </row>
    <row r="5" spans="2:13" x14ac:dyDescent="0.25">
      <c r="D5" s="4"/>
      <c r="E5" s="5"/>
    </row>
    <row r="6" spans="2:13" x14ac:dyDescent="0.25">
      <c r="E6" s="6"/>
      <c r="F6" s="6">
        <v>2024</v>
      </c>
      <c r="G6" s="5"/>
      <c r="H6" s="6">
        <v>2023</v>
      </c>
      <c r="I6" s="6" t="s">
        <v>3</v>
      </c>
      <c r="J6" s="6" t="s">
        <v>4</v>
      </c>
      <c r="K6" s="6" t="s">
        <v>5</v>
      </c>
      <c r="L6" s="6" t="s">
        <v>4</v>
      </c>
    </row>
    <row r="7" spans="2:13" x14ac:dyDescent="0.25">
      <c r="C7" s="4" t="s">
        <v>6</v>
      </c>
      <c r="D7" s="7"/>
      <c r="E7" s="5"/>
      <c r="F7" s="8"/>
      <c r="G7" s="9"/>
      <c r="H7" s="9"/>
    </row>
    <row r="8" spans="2:13" x14ac:dyDescent="0.25">
      <c r="B8" s="1">
        <v>4.0999999999999996</v>
      </c>
      <c r="D8" s="3" t="s">
        <v>7</v>
      </c>
      <c r="F8" s="11">
        <v>388482057.84999996</v>
      </c>
      <c r="G8" s="11">
        <f>-SUMIF('[1]Balanza 202401'!$J$3:$J$267,"4.1",'[1]Balanza 202401'!$I$3:$I$267)</f>
        <v>388482057.84999996</v>
      </c>
      <c r="H8" s="11">
        <v>250092384.91999999</v>
      </c>
      <c r="I8" s="11">
        <f>'[1]Notas 122023'!$O$512</f>
        <v>40564041.259999998</v>
      </c>
      <c r="J8" s="12">
        <f>F8-I8</f>
        <v>347918016.58999997</v>
      </c>
      <c r="K8" s="11">
        <f>'[1]Notas 122023'!$Q$512</f>
        <v>0</v>
      </c>
      <c r="L8" s="12">
        <f>H8-K8</f>
        <v>250092384.91999999</v>
      </c>
    </row>
    <row r="9" spans="2:13" x14ac:dyDescent="0.25">
      <c r="B9" s="1">
        <v>4.2</v>
      </c>
      <c r="D9" s="3" t="s">
        <v>8</v>
      </c>
      <c r="F9" s="11">
        <v>37324240.719999991</v>
      </c>
      <c r="G9" s="11">
        <f>-SUMIF('[1]Balanza 202401'!$J$3:$J$267,"4.2",'[1]Balanza 202401'!$I$3:$I$267)</f>
        <v>37324240.719999991</v>
      </c>
      <c r="H9" s="11">
        <v>55487912.74000001</v>
      </c>
      <c r="I9" s="11">
        <f>'[1]Notas 122023'!$O$545</f>
        <v>540320161.63999999</v>
      </c>
      <c r="J9" s="12">
        <f t="shared" ref="J9:J11" si="0">F9-I9</f>
        <v>-502995920.92000002</v>
      </c>
      <c r="K9" s="11">
        <f>'[1]Notas 122023'!$Q$545</f>
        <v>315527792</v>
      </c>
      <c r="L9" s="12">
        <f t="shared" ref="L9:L11" si="1">H9-K9</f>
        <v>-260039879.25999999</v>
      </c>
    </row>
    <row r="10" spans="2:13" x14ac:dyDescent="0.25">
      <c r="B10" s="1">
        <v>4.3</v>
      </c>
      <c r="D10" s="3" t="s">
        <v>9</v>
      </c>
      <c r="F10" s="11">
        <v>268630534.38999999</v>
      </c>
      <c r="G10" s="11">
        <f>-SUMIF('[1]Balanza 202401'!$J$3:$J$267,"4.3",'[1]Balanza 202401'!$I$3:$I$267)</f>
        <v>268630534.38999999</v>
      </c>
      <c r="H10" s="11">
        <v>768478358.59000003</v>
      </c>
      <c r="I10" s="11">
        <f>'[1]Notas 122023'!$O$551</f>
        <v>17616344.400000002</v>
      </c>
      <c r="J10" s="12">
        <f t="shared" si="0"/>
        <v>251014189.98999998</v>
      </c>
      <c r="K10" s="11">
        <f>'[1]Notas 122023'!$Q$551</f>
        <v>0</v>
      </c>
      <c r="L10" s="12">
        <f t="shared" si="1"/>
        <v>768478358.59000003</v>
      </c>
    </row>
    <row r="11" spans="2:13" x14ac:dyDescent="0.25">
      <c r="B11" s="1">
        <v>4.4000000000000004</v>
      </c>
      <c r="D11" s="3" t="s">
        <v>10</v>
      </c>
      <c r="F11" s="11">
        <v>18698277.18</v>
      </c>
      <c r="G11" s="11">
        <f>-SUMIF('[1]Balanza 202401'!$J$3:$J$267,"4.4",'[1]Balanza 202401'!$I$3:$I$267)</f>
        <v>18698277.18</v>
      </c>
      <c r="H11" s="11">
        <v>20839220.169999998</v>
      </c>
      <c r="I11" s="11">
        <f>'[1]Notas 122023'!$O$567</f>
        <v>170201709.31</v>
      </c>
      <c r="J11" s="12">
        <f t="shared" si="0"/>
        <v>-151503432.13</v>
      </c>
      <c r="K11" s="11">
        <f>'[1]Notas 122023'!$Q$567</f>
        <v>60147690</v>
      </c>
      <c r="L11" s="12">
        <f t="shared" si="1"/>
        <v>-39308469.829999998</v>
      </c>
    </row>
    <row r="12" spans="2:13" x14ac:dyDescent="0.25">
      <c r="C12" s="4" t="s">
        <v>11</v>
      </c>
      <c r="F12" s="13">
        <v>713135110.13999987</v>
      </c>
      <c r="G12" s="14"/>
      <c r="H12" s="13">
        <v>1094897877.4200001</v>
      </c>
      <c r="I12" s="11"/>
      <c r="J12" s="12"/>
      <c r="K12" s="11"/>
      <c r="M12" s="12"/>
    </row>
    <row r="13" spans="2:13" x14ac:dyDescent="0.25">
      <c r="D13" s="3" t="s">
        <v>12</v>
      </c>
      <c r="F13" s="11"/>
      <c r="G13" s="11"/>
      <c r="H13" s="11"/>
      <c r="I13" s="11"/>
      <c r="K13" s="11"/>
    </row>
    <row r="14" spans="2:13" x14ac:dyDescent="0.25">
      <c r="C14" s="4" t="s">
        <v>13</v>
      </c>
      <c r="E14" s="5"/>
      <c r="F14" s="14"/>
      <c r="G14" s="14"/>
      <c r="H14" s="14"/>
      <c r="I14" s="11"/>
      <c r="K14" s="11"/>
    </row>
    <row r="15" spans="2:13" x14ac:dyDescent="0.25">
      <c r="B15" s="1">
        <v>5.0999999999999996</v>
      </c>
      <c r="D15" s="3" t="s">
        <v>14</v>
      </c>
      <c r="F15" s="11">
        <v>-418845175.47000003</v>
      </c>
      <c r="G15" s="11">
        <f>-SUMIF('[1]Balanza 202401'!$J$3:$J$267,"5.1",'[1]Balanza 202401'!$I$3:$I$267)</f>
        <v>-418845174.47000003</v>
      </c>
      <c r="H15" s="11">
        <v>-273283376.69999999</v>
      </c>
      <c r="I15" s="11">
        <f>'[1]Notas 122023'!$O$591</f>
        <v>52301903.219999999</v>
      </c>
      <c r="J15" s="12">
        <f t="shared" ref="J15:J20" si="2">F15-I15</f>
        <v>-471147078.69000006</v>
      </c>
      <c r="K15" s="11">
        <f>'[1]Notas 122023'!$Q$591</f>
        <v>4752170058.2399998</v>
      </c>
      <c r="L15" s="12">
        <f t="shared" ref="L15:L20" si="3">H15-K15</f>
        <v>-5025453434.9399996</v>
      </c>
    </row>
    <row r="16" spans="2:13" x14ac:dyDescent="0.25">
      <c r="B16" s="1">
        <v>5.2</v>
      </c>
      <c r="D16" s="3" t="s">
        <v>15</v>
      </c>
      <c r="F16" s="11">
        <v>-7863039.2000000002</v>
      </c>
      <c r="G16" s="11">
        <f>-SUMIF('[1]Balanza 202401'!$J$3:$J$267,"5.2",'[1]Balanza 202401'!$I$3:$I$267)</f>
        <v>-1543038.2</v>
      </c>
      <c r="H16" s="11">
        <v>-12745088.210000001</v>
      </c>
      <c r="I16" s="11" t="e">
        <f>'[1]Notas 122023'!$O$613</f>
        <v>#REF!</v>
      </c>
      <c r="J16" s="12" t="e">
        <f t="shared" si="2"/>
        <v>#REF!</v>
      </c>
      <c r="K16" s="11">
        <f>'[1]Notas 122023'!$Q$613</f>
        <v>223321574.19999999</v>
      </c>
      <c r="L16" s="12">
        <f t="shared" si="3"/>
        <v>-236066662.41</v>
      </c>
    </row>
    <row r="17" spans="2:15" x14ac:dyDescent="0.25">
      <c r="B17" s="1">
        <v>5.3</v>
      </c>
      <c r="D17" s="3" t="s">
        <v>16</v>
      </c>
      <c r="F17" s="11">
        <v>-31823137.329999994</v>
      </c>
      <c r="G17" s="11">
        <f>-SUMIF('[1]Balanza 202401'!$J$3:$J$267,"5.3",'[1]Balanza 202401'!$I$3:$I$267)</f>
        <v>-31823137.329999994</v>
      </c>
      <c r="H17" s="11">
        <v>-43349659.640000001</v>
      </c>
      <c r="I17" s="11" t="e">
        <f>'[1]Notas 122023'!$O$676</f>
        <v>#REF!</v>
      </c>
      <c r="J17" s="12" t="e">
        <f>F17-I17</f>
        <v>#REF!</v>
      </c>
      <c r="K17" s="11">
        <f>'[1]Notas 122023'!$Q$676</f>
        <v>111228071.90000002</v>
      </c>
      <c r="L17" s="12">
        <f t="shared" si="3"/>
        <v>-154577731.54000002</v>
      </c>
    </row>
    <row r="18" spans="2:15" x14ac:dyDescent="0.25">
      <c r="B18" s="1">
        <v>5.4</v>
      </c>
      <c r="D18" s="3" t="s">
        <v>17</v>
      </c>
      <c r="F18" s="11">
        <v>-13345276.439999999</v>
      </c>
      <c r="G18" s="11">
        <f>-SUMIF('[1]Balanza 202401'!$J$3:$J$267,"5.4",'[1]Balanza 202401'!$I$3:$I$267)</f>
        <v>-13345276.439999999</v>
      </c>
      <c r="H18" s="11">
        <v>-11518123.369999999</v>
      </c>
      <c r="I18" s="11" t="e">
        <f>'[1]Notas 122023'!O689</f>
        <v>#REF!</v>
      </c>
      <c r="J18" s="12" t="e">
        <f t="shared" si="2"/>
        <v>#REF!</v>
      </c>
      <c r="K18" s="11">
        <f>'[1]Notas 122023'!Q689</f>
        <v>139589875.35999998</v>
      </c>
      <c r="L18" s="12">
        <f t="shared" si="3"/>
        <v>-151107998.72999999</v>
      </c>
      <c r="N18" s="12"/>
      <c r="O18" s="12"/>
    </row>
    <row r="19" spans="2:15" x14ac:dyDescent="0.25">
      <c r="B19" s="1">
        <v>5.5</v>
      </c>
      <c r="D19" s="3" t="s">
        <v>18</v>
      </c>
      <c r="F19" s="11">
        <v>-99690810.13000001</v>
      </c>
      <c r="G19" s="11">
        <f>-SUMIF('[1]Balanza 202401'!$J$3:$J$267,"5.5",'[1]Balanza 202401'!$I$3:$I$267)-1</f>
        <v>-99690811.13000001</v>
      </c>
      <c r="H19" s="11">
        <v>-48799145.770000003</v>
      </c>
      <c r="I19" s="11" t="e">
        <f>'[1]Notas 122023'!$O$759</f>
        <v>#REF!</v>
      </c>
      <c r="J19" s="12" t="e">
        <f t="shared" si="2"/>
        <v>#REF!</v>
      </c>
      <c r="K19" s="11">
        <f>'[1]Notas 122023'!$Q$759</f>
        <v>79415723.620000005</v>
      </c>
      <c r="L19" s="12">
        <f t="shared" si="3"/>
        <v>-128214869.39000002</v>
      </c>
    </row>
    <row r="20" spans="2:15" x14ac:dyDescent="0.25">
      <c r="B20" s="1">
        <v>5.6</v>
      </c>
      <c r="D20" s="3" t="s">
        <v>19</v>
      </c>
      <c r="F20" s="11">
        <v>-23608.32</v>
      </c>
      <c r="G20" s="11">
        <f>-SUMIF('[1]Balanza 202401'!$J$3:$J$267,"5.6",'[1]Balanza 202401'!$I$3:$I$267)</f>
        <v>-23608.32</v>
      </c>
      <c r="H20" s="11">
        <v>-5625855.2400000002</v>
      </c>
      <c r="I20" s="11" t="e">
        <f>'[1]Notas 122023'!$O$770</f>
        <v>#REF!</v>
      </c>
      <c r="J20" s="12" t="e">
        <f t="shared" si="2"/>
        <v>#REF!</v>
      </c>
      <c r="K20" s="11">
        <f>'[1]Notas 122023'!$Q$770</f>
        <v>9536909</v>
      </c>
      <c r="L20" s="12">
        <f t="shared" si="3"/>
        <v>-15162764.24</v>
      </c>
    </row>
    <row r="21" spans="2:15" x14ac:dyDescent="0.25">
      <c r="C21" s="4" t="s">
        <v>20</v>
      </c>
      <c r="F21" s="13">
        <v>-571591044.8900001</v>
      </c>
      <c r="G21" s="14"/>
      <c r="H21" s="13">
        <v>-395321248.92999995</v>
      </c>
      <c r="I21" s="11"/>
    </row>
    <row r="22" spans="2:15" x14ac:dyDescent="0.25">
      <c r="C22" s="15"/>
      <c r="F22" s="11"/>
      <c r="G22" s="11"/>
      <c r="H22" s="11"/>
      <c r="I22" s="11"/>
    </row>
    <row r="23" spans="2:15" ht="14.25" thickBot="1" x14ac:dyDescent="0.3">
      <c r="C23" s="4" t="s">
        <v>21</v>
      </c>
      <c r="F23" s="16">
        <v>141544065.24999976</v>
      </c>
      <c r="G23" s="14"/>
      <c r="H23" s="16">
        <v>699576628.49000013</v>
      </c>
      <c r="I23" s="11"/>
      <c r="M23" s="12"/>
    </row>
    <row r="24" spans="2:15" ht="14.25" thickTop="1" x14ac:dyDescent="0.25">
      <c r="C24" s="4"/>
      <c r="F24" s="11"/>
      <c r="G24" s="11"/>
      <c r="H24" s="11"/>
    </row>
    <row r="25" spans="2:15" x14ac:dyDescent="0.25">
      <c r="F25" s="11"/>
      <c r="G25" s="11"/>
      <c r="H25" s="11"/>
    </row>
    <row r="26" spans="2:15" x14ac:dyDescent="0.25">
      <c r="C26" s="4"/>
      <c r="F26" s="11"/>
      <c r="G26" s="11"/>
      <c r="H26" s="11"/>
    </row>
    <row r="27" spans="2:15" x14ac:dyDescent="0.25">
      <c r="C27" s="4"/>
      <c r="F27" s="11"/>
      <c r="G27" s="11"/>
      <c r="H27" s="11"/>
    </row>
    <row r="28" spans="2:15" x14ac:dyDescent="0.25">
      <c r="F28" s="11"/>
      <c r="G28" s="11"/>
      <c r="H28" s="11"/>
    </row>
    <row r="29" spans="2:15" x14ac:dyDescent="0.25">
      <c r="D29" s="4"/>
      <c r="E29" s="5"/>
    </row>
    <row r="31" spans="2:15" x14ac:dyDescent="0.25">
      <c r="F31" s="11"/>
      <c r="G31" s="11"/>
      <c r="H31" s="11"/>
    </row>
    <row r="65" hidden="1" x14ac:dyDescent="0.25"/>
    <row r="131" spans="4:4" x14ac:dyDescent="0.25">
      <c r="D131" s="3" t="s">
        <v>22</v>
      </c>
    </row>
    <row r="369" spans="4:4" ht="51" x14ac:dyDescent="0.25">
      <c r="D369" s="17" t="s">
        <v>23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2024-03-25T21:02:10Z</cp:lastPrinted>
  <dcterms:created xsi:type="dcterms:W3CDTF">2024-03-25T21:00:02Z</dcterms:created>
  <dcterms:modified xsi:type="dcterms:W3CDTF">2024-03-25T21:02:14Z</dcterms:modified>
</cp:coreProperties>
</file>